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 Folders\BUSINESS CLIENTS\LAKESHORE WEEKEND\2016\"/>
    </mc:Choice>
  </mc:AlternateContent>
  <bookViews>
    <workbookView xWindow="0" yWindow="0" windowWidth="28800" windowHeight="12495"/>
  </bookViews>
  <sheets>
    <sheet name="Prelims" sheetId="1" r:id="rId1"/>
    <sheet name="Finals" sheetId="2" r:id="rId2"/>
    <sheet name="Things needed" sheetId="4" r:id="rId3"/>
    <sheet name="Time" sheetId="8" r:id="rId4"/>
    <sheet name="Dragon Boat Volunteers" sheetId="9" r:id="rId5"/>
  </sheets>
  <definedNames>
    <definedName name="_xlnm.Print_Area" localSheetId="1">Finals!$A$1:$E$48</definedName>
    <definedName name="_xlnm.Print_Area" localSheetId="0">Prelims!$B$1:$X$24</definedName>
    <definedName name="_xlnm.Print_Area" localSheetId="2">'Things needed'!$A$1:$C$20</definedName>
  </definedNames>
  <calcPr calcId="171027"/>
</workbook>
</file>

<file path=xl/calcChain.xml><?xml version="1.0" encoding="utf-8"?>
<calcChain xmlns="http://schemas.openxmlformats.org/spreadsheetml/2006/main">
  <c r="X22" i="1" l="1"/>
  <c r="F22" i="1" s="1"/>
  <c r="U22" i="1"/>
  <c r="P22" i="1"/>
  <c r="F21" i="1" s="1"/>
  <c r="M22" i="1"/>
  <c r="X21" i="1"/>
  <c r="E22" i="1" s="1"/>
  <c r="U21" i="1"/>
  <c r="P21" i="1"/>
  <c r="E21" i="1" s="1"/>
  <c r="M21" i="1"/>
  <c r="G22" i="1" l="1"/>
  <c r="G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C2" i="8" l="1"/>
  <c r="B7" i="1" l="1"/>
  <c r="B9" i="1" s="1"/>
  <c r="B11" i="1" s="1"/>
  <c r="B13" i="1" s="1"/>
  <c r="B15" i="1" s="1"/>
  <c r="B17" i="1" s="1"/>
  <c r="B19" i="1" s="1"/>
  <c r="B21" i="1" s="1"/>
  <c r="P5" i="1"/>
  <c r="X5" i="1"/>
  <c r="E6" i="1" s="1"/>
  <c r="P6" i="1"/>
  <c r="X6" i="1"/>
  <c r="F6" i="1" s="1"/>
  <c r="P7" i="1"/>
  <c r="X7" i="1"/>
  <c r="P8" i="1"/>
  <c r="X8" i="1"/>
  <c r="P9" i="1"/>
  <c r="X9" i="1"/>
  <c r="P10" i="1"/>
  <c r="X10" i="1"/>
  <c r="P11" i="1"/>
  <c r="X11" i="1"/>
  <c r="P12" i="1"/>
  <c r="X12" i="1"/>
  <c r="P13" i="1"/>
  <c r="X13" i="1"/>
  <c r="P14" i="1"/>
  <c r="X14" i="1"/>
  <c r="P15" i="1"/>
  <c r="X15" i="1"/>
  <c r="P16" i="1"/>
  <c r="X16" i="1"/>
  <c r="P17" i="1"/>
  <c r="X17" i="1"/>
  <c r="P18" i="1"/>
  <c r="X18" i="1"/>
  <c r="P19" i="1"/>
  <c r="E19" i="1" s="1"/>
  <c r="X19" i="1"/>
  <c r="P20" i="1"/>
  <c r="F19" i="1" s="1"/>
  <c r="X20" i="1"/>
  <c r="G19" i="1" l="1"/>
  <c r="G6" i="1"/>
  <c r="E7" i="1"/>
  <c r="E2" i="8"/>
  <c r="G2" i="8" s="1"/>
  <c r="G3" i="8" s="1"/>
  <c r="F16" i="1"/>
  <c r="F14" i="1"/>
  <c r="F12" i="1"/>
  <c r="F10" i="1"/>
  <c r="F8" i="1"/>
  <c r="E18" i="1"/>
  <c r="E16" i="1"/>
  <c r="E14" i="1"/>
  <c r="E12" i="1"/>
  <c r="E10" i="1"/>
  <c r="E8" i="1"/>
  <c r="E17" i="1"/>
  <c r="E15" i="1"/>
  <c r="G15" i="1" s="1"/>
  <c r="F13" i="1"/>
  <c r="F11" i="1"/>
  <c r="F9" i="1"/>
  <c r="F7" i="1"/>
  <c r="F5" i="1"/>
  <c r="F17" i="1"/>
  <c r="F15" i="1"/>
  <c r="E13" i="1"/>
  <c r="G13" i="1" s="1"/>
  <c r="E11" i="1"/>
  <c r="E9" i="1"/>
  <c r="E5" i="1"/>
  <c r="G16" i="1" l="1"/>
  <c r="G7" i="1"/>
  <c r="G14" i="1"/>
  <c r="G12" i="1"/>
  <c r="G8" i="1"/>
  <c r="G17" i="1"/>
  <c r="G11" i="1"/>
  <c r="G5" i="1"/>
  <c r="G10" i="1"/>
  <c r="G9" i="1"/>
  <c r="F18" i="1"/>
  <c r="G18" i="1" s="1"/>
  <c r="F20" i="1"/>
  <c r="E20" i="1"/>
  <c r="G20" i="1" s="1"/>
  <c r="H22" i="1" l="1"/>
  <c r="H20" i="1"/>
  <c r="H18" i="1"/>
  <c r="H16" i="1"/>
  <c r="H13" i="1"/>
  <c r="H12" i="1"/>
  <c r="H14" i="1"/>
  <c r="H17" i="1"/>
  <c r="H19" i="1"/>
  <c r="H21" i="1"/>
  <c r="H11" i="1"/>
  <c r="H15" i="1"/>
  <c r="H9" i="1"/>
  <c r="H8" i="1"/>
  <c r="H10" i="1"/>
  <c r="H5" i="1"/>
  <c r="H7" i="1"/>
  <c r="H6" i="1"/>
</calcChain>
</file>

<file path=xl/sharedStrings.xml><?xml version="1.0" encoding="utf-8"?>
<sst xmlns="http://schemas.openxmlformats.org/spreadsheetml/2006/main" count="219" uniqueCount="144">
  <si>
    <t>Race 1</t>
  </si>
  <si>
    <t>Race 2</t>
  </si>
  <si>
    <t>Cumulative</t>
  </si>
  <si>
    <t>Time</t>
  </si>
  <si>
    <t>Miesfeld's Lakeshore Weekend - Dragon Boats Prelims</t>
  </si>
  <si>
    <t>Rank *</t>
  </si>
  <si>
    <t>Note to score keeper - times must be entered in minutes followed by a colon, seconds followed by a period, and then tenths (e.i. 1:11.1)</t>
  </si>
  <si>
    <t>Team Name</t>
  </si>
  <si>
    <t>Team #</t>
  </si>
  <si>
    <t>1 vs. 2</t>
  </si>
  <si>
    <t>3 vs. 4</t>
  </si>
  <si>
    <t>5 vs. 6</t>
  </si>
  <si>
    <t>7 vs. 8</t>
  </si>
  <si>
    <t>9 vs. 10</t>
  </si>
  <si>
    <t>11 vs. 12</t>
  </si>
  <si>
    <t>* One heat head to head competition (Its all or nothing baby…you can rest at home!)</t>
  </si>
  <si>
    <t>Pairing</t>
  </si>
  <si>
    <t>First Team in Pairing</t>
  </si>
  <si>
    <t>Second Team in Pairing</t>
  </si>
  <si>
    <t>Avg</t>
  </si>
  <si>
    <t>Scott Luedke</t>
  </si>
  <si>
    <t>Peter Scheibel</t>
  </si>
  <si>
    <t>13 vs. 14</t>
  </si>
  <si>
    <t>Hours</t>
  </si>
  <si>
    <t>Races</t>
  </si>
  <si>
    <t>Min/Hour</t>
  </si>
  <si>
    <t>Minutes</t>
  </si>
  <si>
    <t>Don Cvetan</t>
  </si>
  <si>
    <t>Timer's Score Sheet</t>
  </si>
  <si>
    <t>Timing Team #</t>
  </si>
  <si>
    <t>15 vs. 16</t>
  </si>
  <si>
    <t>Race 3</t>
  </si>
  <si>
    <t>Stop watches (8)</t>
  </si>
  <si>
    <t>Starter's Gun (2)</t>
  </si>
  <si>
    <t>Bullhorn (2)</t>
  </si>
  <si>
    <t>Walkie Talkies (3)</t>
  </si>
  <si>
    <t>Champion</t>
  </si>
  <si>
    <t>1st Heat</t>
  </si>
  <si>
    <t>2nd Heat</t>
  </si>
  <si>
    <t>Race #</t>
  </si>
  <si>
    <t>1 / 1</t>
  </si>
  <si>
    <t>Race / Heat</t>
  </si>
  <si>
    <t>1 / 2</t>
  </si>
  <si>
    <t>2 / 1</t>
  </si>
  <si>
    <t>2 / 2</t>
  </si>
  <si>
    <t>3 / 1</t>
  </si>
  <si>
    <t>3 / 2</t>
  </si>
  <si>
    <t>4 / 1</t>
  </si>
  <si>
    <t>4 / 2</t>
  </si>
  <si>
    <t>5 / 1</t>
  </si>
  <si>
    <t>5 / 2</t>
  </si>
  <si>
    <t>6 / 1</t>
  </si>
  <si>
    <t>6 / 2</t>
  </si>
  <si>
    <t>7 / 1</t>
  </si>
  <si>
    <t>7 / 2</t>
  </si>
  <si>
    <t>8 / 1</t>
  </si>
  <si>
    <t>8 / 2</t>
  </si>
  <si>
    <t>Timers (8)</t>
  </si>
  <si>
    <t>Excel spreadsheet (2)</t>
  </si>
  <si>
    <t>Comments</t>
  </si>
  <si>
    <t>Printed Timer Sheets (4)</t>
  </si>
  <si>
    <t>1 for each timing team of 2 people</t>
  </si>
  <si>
    <t>Dave Kolar</t>
  </si>
  <si>
    <t>2 timing teams of 2 people on each end for a total of 4 teams.  There will be 1 head timer for each side.  Each team will have 2 times that are averaged together by the scorekeeper.  If 1 timer fails to get a time we will use only 1 time.  The head timer from each side will radio in the times for both dragon boat teams to the score keeper.</t>
  </si>
  <si>
    <t>Starters (2)</t>
  </si>
  <si>
    <t>Loaders (2)</t>
  </si>
  <si>
    <t>1 on each end</t>
  </si>
  <si>
    <t>Score Keeper (1)</t>
  </si>
  <si>
    <t>For starters</t>
  </si>
  <si>
    <t>Spotter Boat (1)</t>
  </si>
  <si>
    <t>1 for each timing team</t>
  </si>
  <si>
    <t>Announcer (1)</t>
  </si>
  <si>
    <t>Large screen TV and computer interface (1)</t>
  </si>
  <si>
    <t>Fire Dept/Chuck Miesfeld</t>
  </si>
  <si>
    <t>Chuck Miesfeld</t>
  </si>
  <si>
    <t>1 for backup</t>
  </si>
  <si>
    <t>For timers</t>
  </si>
  <si>
    <t>1 for score keeper and 1 for each scoring team captain</t>
  </si>
  <si>
    <t>Dragon Boats - Check List</t>
  </si>
  <si>
    <t>Who's responsible</t>
  </si>
  <si>
    <t>Item/People</t>
  </si>
  <si>
    <t>Generator and extension cords, etc. (1)</t>
  </si>
  <si>
    <t>Rent-A-Center</t>
  </si>
  <si>
    <t>Clip Boards and Pencils/Pens (4)</t>
  </si>
  <si>
    <t>Laptops and TV interface Cable (2)</t>
  </si>
  <si>
    <t>PA System (1)</t>
  </si>
  <si>
    <t>Race 4</t>
  </si>
  <si>
    <t>Race 5</t>
  </si>
  <si>
    <t>Race 6</t>
  </si>
  <si>
    <t>Race 7</t>
  </si>
  <si>
    <t>Semi Final</t>
  </si>
  <si>
    <t>Quarter Final</t>
  </si>
  <si>
    <t>Championship</t>
  </si>
  <si>
    <t>Miesfeld's Lakeshore Weekend - Dragon Boat Elite Eight</t>
  </si>
  <si>
    <t>Team</t>
  </si>
  <si>
    <t>Name</t>
  </si>
  <si>
    <t>* Eight lowest cumulative times advance to finals</t>
  </si>
  <si>
    <t>Timer 1</t>
  </si>
  <si>
    <t>Timer 2</t>
  </si>
  <si>
    <t>Timer 3</t>
  </si>
  <si>
    <t>Timer 4</t>
  </si>
  <si>
    <t>Barry Drews</t>
  </si>
  <si>
    <t>Jim Walsh</t>
  </si>
  <si>
    <t>Pam Walsh</t>
  </si>
  <si>
    <t>Deb Larrabee</t>
  </si>
  <si>
    <t>Keith Potter</t>
  </si>
  <si>
    <t>Tami Potter</t>
  </si>
  <si>
    <t>Jeff Schmidlkofer</t>
  </si>
  <si>
    <t>Julian Jetzer</t>
  </si>
  <si>
    <t>Dan Gruenke</t>
  </si>
  <si>
    <t>Starter</t>
  </si>
  <si>
    <t>Timer</t>
  </si>
  <si>
    <t>Loader</t>
  </si>
  <si>
    <t>Announcer</t>
  </si>
  <si>
    <t>Spotter Boat</t>
  </si>
  <si>
    <t>Score Keeper</t>
  </si>
  <si>
    <t>TImer</t>
  </si>
  <si>
    <t>Ben Mueller</t>
  </si>
  <si>
    <t>Sami Hansen</t>
  </si>
  <si>
    <t>Mary Jo Stoelb</t>
  </si>
  <si>
    <t>Karolina Baca</t>
  </si>
  <si>
    <t>Tom Stoelb</t>
  </si>
  <si>
    <t>3rd Place Bracket</t>
  </si>
  <si>
    <t>Dick Karl</t>
  </si>
  <si>
    <t>9 / 1</t>
  </si>
  <si>
    <t>9 / 2</t>
  </si>
  <si>
    <t>17 vs. 18</t>
  </si>
  <si>
    <t>Miesfeld's</t>
  </si>
  <si>
    <t>Blondies &amp; Big Mike's</t>
  </si>
  <si>
    <t>Superior Northwoods</t>
  </si>
  <si>
    <t>Acuity</t>
  </si>
  <si>
    <t>AJ Produce</t>
  </si>
  <si>
    <t>Nemak</t>
  </si>
  <si>
    <t>Plenco</t>
  </si>
  <si>
    <t>Vollrath</t>
  </si>
  <si>
    <t>Sheboygan Bars United</t>
  </si>
  <si>
    <t>Crash Test Dummies</t>
  </si>
  <si>
    <t>Beaudry Electric Motors</t>
  </si>
  <si>
    <t>Cleveland State Bank</t>
  </si>
  <si>
    <t>Surgery Center</t>
  </si>
  <si>
    <t>Budweiser America</t>
  </si>
  <si>
    <t>Comar</t>
  </si>
  <si>
    <t>Postal Paddlers</t>
  </si>
  <si>
    <t>Biolife Plasma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</si>
</sst>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:ss.0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CC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43" fontId="0" fillId="0" borderId="0" xfId="1" applyFont="1"/>
    <xf numFmtId="165" fontId="0" fillId="0" borderId="0" xfId="1" applyNumberFormat="1" applyFont="1"/>
    <xf numFmtId="0" fontId="6" fillId="0" borderId="0" xfId="0" applyFont="1" applyAlignment="1">
      <alignment horizontal="right"/>
    </xf>
    <xf numFmtId="43" fontId="0" fillId="0" borderId="0" xfId="0" applyNumberFormat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13" fontId="0" fillId="0" borderId="0" xfId="1" applyNumberFormat="1" applyFont="1"/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8" fillId="0" borderId="6" xfId="0" applyFont="1" applyBorder="1"/>
    <xf numFmtId="164" fontId="8" fillId="0" borderId="0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4" fontId="8" fillId="0" borderId="6" xfId="0" applyNumberFormat="1" applyFont="1" applyBorder="1" applyAlignment="1">
      <alignment horizontal="center"/>
    </xf>
    <xf numFmtId="0" fontId="8" fillId="0" borderId="8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0" xfId="0" applyFont="1" applyBorder="1"/>
    <xf numFmtId="164" fontId="11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1" fillId="0" borderId="7" xfId="0" applyFont="1" applyBorder="1"/>
    <xf numFmtId="164" fontId="8" fillId="0" borderId="8" xfId="0" applyNumberFormat="1" applyFont="1" applyBorder="1" applyAlignment="1">
      <alignment horizontal="center"/>
    </xf>
    <xf numFmtId="0" fontId="8" fillId="0" borderId="24" xfId="0" applyFont="1" applyBorder="1"/>
    <xf numFmtId="164" fontId="8" fillId="0" borderId="23" xfId="0" applyNumberFormat="1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/>
    <xf numFmtId="0" fontId="8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47" fontId="8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0" fontId="8" fillId="0" borderId="19" xfId="0" applyFont="1" applyFill="1" applyBorder="1" applyAlignment="1">
      <alignment horizontal="center"/>
    </xf>
    <xf numFmtId="47" fontId="8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7" fontId="8" fillId="0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7" fontId="8" fillId="2" borderId="16" xfId="0" applyNumberFormat="1" applyFont="1" applyFill="1" applyBorder="1" applyAlignment="1">
      <alignment horizontal="center"/>
    </xf>
    <xf numFmtId="16" fontId="1" fillId="2" borderId="16" xfId="0" quotePrefix="1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7" fontId="12" fillId="2" borderId="16" xfId="0" applyNumberFormat="1" applyFont="1" applyFill="1" applyBorder="1" applyAlignment="1">
      <alignment horizontal="center"/>
    </xf>
    <xf numFmtId="47" fontId="1" fillId="2" borderId="16" xfId="0" applyNumberFormat="1" applyFont="1" applyFill="1" applyBorder="1" applyAlignment="1">
      <alignment horizontal="center"/>
    </xf>
    <xf numFmtId="47" fontId="1" fillId="2" borderId="2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7" fontId="1" fillId="2" borderId="17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47" fontId="8" fillId="2" borderId="19" xfId="0" applyNumberFormat="1" applyFont="1" applyFill="1" applyBorder="1" applyAlignment="1">
      <alignment horizontal="center"/>
    </xf>
    <xf numFmtId="0" fontId="1" fillId="2" borderId="19" xfId="0" quotePrefix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7" fontId="12" fillId="2" borderId="19" xfId="0" applyNumberFormat="1" applyFont="1" applyFill="1" applyBorder="1" applyAlignment="1">
      <alignment horizontal="center"/>
    </xf>
    <xf numFmtId="47" fontId="1" fillId="2" borderId="19" xfId="0" applyNumberFormat="1" applyFont="1" applyFill="1" applyBorder="1" applyAlignment="1">
      <alignment horizontal="center"/>
    </xf>
    <xf numFmtId="47" fontId="1" fillId="2" borderId="13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47" fontId="1" fillId="2" borderId="20" xfId="0" applyNumberFormat="1" applyFont="1" applyFill="1" applyBorder="1" applyAlignment="1">
      <alignment horizontal="center"/>
    </xf>
    <xf numFmtId="0" fontId="1" fillId="2" borderId="16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7" fontId="12" fillId="0" borderId="16" xfId="0" applyNumberFormat="1" applyFont="1" applyFill="1" applyBorder="1" applyAlignment="1">
      <alignment horizontal="center"/>
    </xf>
    <xf numFmtId="47" fontId="1" fillId="0" borderId="16" xfId="0" applyNumberFormat="1" applyFont="1" applyFill="1" applyBorder="1" applyAlignment="1">
      <alignment horizontal="center"/>
    </xf>
    <xf numFmtId="47" fontId="1" fillId="0" borderId="26" xfId="0" applyNumberFormat="1" applyFont="1" applyFill="1" applyBorder="1" applyAlignment="1">
      <alignment horizontal="center"/>
    </xf>
    <xf numFmtId="47" fontId="1" fillId="0" borderId="17" xfId="0" applyNumberFormat="1" applyFont="1" applyFill="1" applyBorder="1" applyAlignment="1">
      <alignment horizontal="center"/>
    </xf>
    <xf numFmtId="0" fontId="1" fillId="0" borderId="19" xfId="0" quotePrefix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7" fontId="12" fillId="0" borderId="19" xfId="0" applyNumberFormat="1" applyFont="1" applyFill="1" applyBorder="1" applyAlignment="1">
      <alignment horizontal="center"/>
    </xf>
    <xf numFmtId="47" fontId="1" fillId="0" borderId="19" xfId="0" applyNumberFormat="1" applyFont="1" applyFill="1" applyBorder="1" applyAlignment="1">
      <alignment horizontal="center"/>
    </xf>
    <xf numFmtId="47" fontId="1" fillId="0" borderId="13" xfId="0" applyNumberFormat="1" applyFont="1" applyFill="1" applyBorder="1" applyAlignment="1">
      <alignment horizontal="center"/>
    </xf>
    <xf numFmtId="47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9" fontId="2" fillId="0" borderId="0" xfId="0" applyNumberFormat="1" applyFont="1" applyFill="1" applyBorder="1"/>
    <xf numFmtId="0" fontId="8" fillId="2" borderId="1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" fontId="1" fillId="2" borderId="15" xfId="0" quotePrefix="1" applyNumberFormat="1" applyFont="1" applyFill="1" applyBorder="1" applyAlignment="1">
      <alignment horizontal="center"/>
    </xf>
    <xf numFmtId="0" fontId="1" fillId="2" borderId="18" xfId="0" quotePrefix="1" applyFont="1" applyFill="1" applyBorder="1" applyAlignment="1">
      <alignment horizontal="center"/>
    </xf>
    <xf numFmtId="0" fontId="1" fillId="0" borderId="15" xfId="0" quotePrefix="1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center"/>
    </xf>
    <xf numFmtId="0" fontId="1" fillId="2" borderId="15" xfId="0" quotePrefix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2047875</xdr:colOff>
      <xdr:row>25</xdr:row>
      <xdr:rowOff>154781</xdr:rowOff>
    </xdr:from>
    <xdr:to>
      <xdr:col>6</xdr:col>
      <xdr:colOff>1758588</xdr:colOff>
      <xdr:row>31</xdr:row>
      <xdr:rowOff>78513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7362031"/>
          <a:ext cx="4060463" cy="1447732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EEECE1">
              <a:alpha val="54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76317</xdr:colOff>
      <xdr:row>0</xdr:row>
      <xdr:rowOff>187325</xdr:rowOff>
    </xdr:from>
    <xdr:to>
      <xdr:col>3</xdr:col>
      <xdr:colOff>1658216</xdr:colOff>
      <xdr:row>10</xdr:row>
      <xdr:rowOff>15273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067" y="187325"/>
          <a:ext cx="3955933" cy="2367948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EEECE1">
              <a:alpha val="54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showGridLines="0" tabSelected="1" zoomScale="60" zoomScaleNormal="60" zoomScaleSheetLayoutView="75" workbookViewId="0">
      <selection activeCell="F10" sqref="F10"/>
    </sheetView>
  </sheetViews>
  <sheetFormatPr defaultColWidth="9.140625" defaultRowHeight="20.25" x14ac:dyDescent="0.3"/>
  <cols>
    <col min="1" max="1" width="9.7109375" style="44" customWidth="1"/>
    <col min="2" max="2" width="23.5703125" style="49" customWidth="1"/>
    <col min="3" max="3" width="32.5703125" style="50" customWidth="1"/>
    <col min="4" max="4" width="35.85546875" style="50" customWidth="1"/>
    <col min="5" max="7" width="32.5703125" style="49" customWidth="1"/>
    <col min="8" max="8" width="20" style="49" customWidth="1"/>
    <col min="9" max="9" width="16.5703125" style="98" customWidth="1"/>
    <col min="10" max="10" width="15.140625" style="44" customWidth="1"/>
    <col min="11" max="12" width="13.42578125" style="44" customWidth="1"/>
    <col min="13" max="13" width="32.5703125" style="44" bestFit="1" customWidth="1"/>
    <col min="14" max="16" width="13.42578125" style="44" customWidth="1"/>
    <col min="17" max="17" width="3.5703125" style="44" customWidth="1"/>
    <col min="18" max="18" width="15.5703125" style="44" customWidth="1"/>
    <col min="19" max="20" width="13.42578125" style="44" customWidth="1"/>
    <col min="21" max="21" width="34.42578125" style="44" bestFit="1" customWidth="1"/>
    <col min="22" max="24" width="13.42578125" style="44" customWidth="1"/>
    <col min="25" max="16384" width="9.140625" style="44"/>
  </cols>
  <sheetData>
    <row r="1" spans="2:24" ht="27" customHeight="1" thickBot="1" x14ac:dyDescent="0.4">
      <c r="B1" s="127" t="s">
        <v>4</v>
      </c>
      <c r="C1" s="128"/>
      <c r="D1" s="128"/>
      <c r="E1" s="128"/>
      <c r="F1" s="128"/>
      <c r="G1" s="128"/>
      <c r="H1" s="129"/>
      <c r="J1" s="118" t="s">
        <v>28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2:24" ht="18" customHeight="1" thickBot="1" x14ac:dyDescent="0.35">
      <c r="B2" s="45"/>
      <c r="C2" s="45"/>
      <c r="D2" s="116" t="s">
        <v>7</v>
      </c>
      <c r="E2" s="116" t="s">
        <v>37</v>
      </c>
      <c r="F2" s="132" t="s">
        <v>38</v>
      </c>
      <c r="G2" s="45" t="s">
        <v>2</v>
      </c>
      <c r="H2" s="116" t="s">
        <v>5</v>
      </c>
      <c r="J2" s="46"/>
      <c r="K2" s="47"/>
      <c r="L2" s="47"/>
      <c r="M2" s="47"/>
      <c r="N2" s="8"/>
      <c r="O2" s="8"/>
      <c r="P2" s="8"/>
      <c r="Q2" s="8"/>
      <c r="R2" s="13"/>
      <c r="S2" s="8"/>
      <c r="T2" s="8"/>
      <c r="U2" s="8"/>
      <c r="V2" s="8"/>
      <c r="W2" s="8"/>
      <c r="X2" s="8"/>
    </row>
    <row r="3" spans="2:24" ht="23.25" customHeight="1" thickBot="1" x14ac:dyDescent="0.4">
      <c r="B3" s="48" t="s">
        <v>39</v>
      </c>
      <c r="C3" s="48" t="s">
        <v>8</v>
      </c>
      <c r="D3" s="117"/>
      <c r="E3" s="117"/>
      <c r="F3" s="133"/>
      <c r="G3" s="48" t="s">
        <v>3</v>
      </c>
      <c r="H3" s="117"/>
      <c r="J3" s="121" t="s">
        <v>41</v>
      </c>
      <c r="K3" s="125" t="s">
        <v>16</v>
      </c>
      <c r="L3" s="112" t="s">
        <v>29</v>
      </c>
      <c r="M3" s="104" t="s">
        <v>94</v>
      </c>
      <c r="N3" s="114" t="s">
        <v>17</v>
      </c>
      <c r="O3" s="114"/>
      <c r="P3" s="114"/>
      <c r="Q3" s="105"/>
      <c r="R3" s="123" t="s">
        <v>41</v>
      </c>
      <c r="S3" s="125" t="s">
        <v>16</v>
      </c>
      <c r="T3" s="112" t="s">
        <v>29</v>
      </c>
      <c r="U3" s="104" t="s">
        <v>94</v>
      </c>
      <c r="V3" s="114" t="s">
        <v>18</v>
      </c>
      <c r="W3" s="114"/>
      <c r="X3" s="115"/>
    </row>
    <row r="4" spans="2:24" ht="12.75" customHeight="1" thickBot="1" x14ac:dyDescent="0.35">
      <c r="E4" s="43"/>
      <c r="F4" s="43"/>
      <c r="G4" s="43"/>
      <c r="H4" s="43"/>
      <c r="J4" s="122"/>
      <c r="K4" s="126"/>
      <c r="L4" s="113"/>
      <c r="M4" s="60" t="s">
        <v>95</v>
      </c>
      <c r="N4" s="61" t="s">
        <v>97</v>
      </c>
      <c r="O4" s="61" t="s">
        <v>98</v>
      </c>
      <c r="P4" s="61" t="s">
        <v>19</v>
      </c>
      <c r="Q4" s="7"/>
      <c r="R4" s="124"/>
      <c r="S4" s="126"/>
      <c r="T4" s="113"/>
      <c r="U4" s="60" t="s">
        <v>95</v>
      </c>
      <c r="V4" s="61" t="s">
        <v>99</v>
      </c>
      <c r="W4" s="61" t="s">
        <v>100</v>
      </c>
      <c r="X4" s="106" t="s">
        <v>19</v>
      </c>
    </row>
    <row r="5" spans="2:24" s="53" customFormat="1" ht="42" customHeight="1" x14ac:dyDescent="0.3">
      <c r="B5" s="119">
        <v>1</v>
      </c>
      <c r="C5" s="62">
        <v>1</v>
      </c>
      <c r="D5" s="62" t="s">
        <v>127</v>
      </c>
      <c r="E5" s="63" t="str">
        <f>+Prelims!$P5</f>
        <v>n/a</v>
      </c>
      <c r="F5" s="63" t="str">
        <f>+Prelims!$P6</f>
        <v>n/a</v>
      </c>
      <c r="G5" s="63" t="str">
        <f>IF(SUM(E5:F5)=0,"n/a",SUM(E5:F5))</f>
        <v>n/a</v>
      </c>
      <c r="H5" s="102" t="str">
        <f>IF(G5="n/a","n/a",RANK(G5,$G$5:$G$22,1))</f>
        <v>n/a</v>
      </c>
      <c r="I5" s="99"/>
      <c r="J5" s="107" t="s">
        <v>40</v>
      </c>
      <c r="K5" s="65" t="s">
        <v>9</v>
      </c>
      <c r="L5" s="66">
        <v>1</v>
      </c>
      <c r="M5" s="66" t="str">
        <f>+D5</f>
        <v>Miesfeld's</v>
      </c>
      <c r="N5" s="67"/>
      <c r="O5" s="67"/>
      <c r="P5" s="68" t="str">
        <f t="shared" ref="P5:P20" si="0">IF(N5="","n/a",AVERAGE(N5:O5))</f>
        <v>n/a</v>
      </c>
      <c r="Q5" s="69"/>
      <c r="R5" s="64" t="s">
        <v>40</v>
      </c>
      <c r="S5" s="65" t="s">
        <v>9</v>
      </c>
      <c r="T5" s="66">
        <v>2</v>
      </c>
      <c r="U5" s="70" t="str">
        <f>+D6</f>
        <v>Blondies &amp; Big Mike's</v>
      </c>
      <c r="V5" s="67"/>
      <c r="W5" s="67"/>
      <c r="X5" s="71" t="str">
        <f t="shared" ref="X5:X20" si="1">IF(V5="","n/a",AVERAGE(V5:W5))</f>
        <v>n/a</v>
      </c>
    </row>
    <row r="6" spans="2:24" s="53" customFormat="1" ht="42" customHeight="1" thickBot="1" x14ac:dyDescent="0.35">
      <c r="B6" s="120"/>
      <c r="C6" s="72">
        <v>2</v>
      </c>
      <c r="D6" s="73" t="s">
        <v>128</v>
      </c>
      <c r="E6" s="74" t="str">
        <f>+Prelims!$X5</f>
        <v>n/a</v>
      </c>
      <c r="F6" s="74" t="str">
        <f>+Prelims!$X6</f>
        <v>n/a</v>
      </c>
      <c r="G6" s="74" t="str">
        <f t="shared" ref="G6:G22" si="2">IF(SUM(E6:F6)=0,"n/a",SUM(E6:F6))</f>
        <v>n/a</v>
      </c>
      <c r="H6" s="103" t="str">
        <f t="shared" ref="H6:H22" si="3">IF(G6="n/a","n/a",RANK(G6,$G$5:$G$22,1))</f>
        <v>n/a</v>
      </c>
      <c r="I6" s="99"/>
      <c r="J6" s="108" t="s">
        <v>42</v>
      </c>
      <c r="K6" s="76" t="s">
        <v>9</v>
      </c>
      <c r="L6" s="77">
        <v>1</v>
      </c>
      <c r="M6" s="77" t="str">
        <f>+D5</f>
        <v>Miesfeld's</v>
      </c>
      <c r="N6" s="78"/>
      <c r="O6" s="78"/>
      <c r="P6" s="79" t="str">
        <f t="shared" si="0"/>
        <v>n/a</v>
      </c>
      <c r="Q6" s="80"/>
      <c r="R6" s="75" t="s">
        <v>42</v>
      </c>
      <c r="S6" s="76" t="s">
        <v>9</v>
      </c>
      <c r="T6" s="77">
        <v>2</v>
      </c>
      <c r="U6" s="81" t="str">
        <f>+D6</f>
        <v>Blondies &amp; Big Mike's</v>
      </c>
      <c r="V6" s="78"/>
      <c r="W6" s="78"/>
      <c r="X6" s="82" t="str">
        <f t="shared" si="1"/>
        <v>n/a</v>
      </c>
    </row>
    <row r="7" spans="2:24" s="53" customFormat="1" ht="42" customHeight="1" x14ac:dyDescent="0.3">
      <c r="B7" s="130">
        <f>+B5+1</f>
        <v>2</v>
      </c>
      <c r="C7" s="51">
        <v>3</v>
      </c>
      <c r="D7" s="51" t="s">
        <v>129</v>
      </c>
      <c r="E7" s="52" t="str">
        <f>+Prelims!$P7</f>
        <v>n/a</v>
      </c>
      <c r="F7" s="52" t="str">
        <f>+Prelims!$P8</f>
        <v>n/a</v>
      </c>
      <c r="G7" s="52" t="str">
        <f t="shared" si="2"/>
        <v>n/a</v>
      </c>
      <c r="H7" s="10" t="str">
        <f t="shared" si="3"/>
        <v>n/a</v>
      </c>
      <c r="I7" s="100"/>
      <c r="J7" s="109" t="s">
        <v>43</v>
      </c>
      <c r="K7" s="85" t="s">
        <v>10</v>
      </c>
      <c r="L7" s="86">
        <v>3</v>
      </c>
      <c r="M7" s="86" t="str">
        <f>+D7</f>
        <v>Superior Northwoods</v>
      </c>
      <c r="N7" s="87"/>
      <c r="O7" s="87"/>
      <c r="P7" s="88" t="str">
        <f t="shared" si="0"/>
        <v>n/a</v>
      </c>
      <c r="Q7" s="89"/>
      <c r="R7" s="84" t="s">
        <v>43</v>
      </c>
      <c r="S7" s="85" t="s">
        <v>10</v>
      </c>
      <c r="T7" s="86">
        <v>4</v>
      </c>
      <c r="U7" s="86" t="str">
        <f>+D8</f>
        <v>Acuity</v>
      </c>
      <c r="V7" s="87"/>
      <c r="W7" s="87"/>
      <c r="X7" s="90" t="str">
        <f t="shared" si="1"/>
        <v>n/a</v>
      </c>
    </row>
    <row r="8" spans="2:24" s="53" customFormat="1" ht="42" customHeight="1" thickBot="1" x14ac:dyDescent="0.35">
      <c r="B8" s="131"/>
      <c r="C8" s="54">
        <v>4</v>
      </c>
      <c r="D8" s="54" t="s">
        <v>130</v>
      </c>
      <c r="E8" s="55" t="str">
        <f>+Prelims!$X7</f>
        <v>n/a</v>
      </c>
      <c r="F8" s="55" t="str">
        <f>+Prelims!$X8</f>
        <v>n/a</v>
      </c>
      <c r="G8" s="55" t="str">
        <f t="shared" si="2"/>
        <v>n/a</v>
      </c>
      <c r="H8" s="11" t="str">
        <f t="shared" si="3"/>
        <v>n/a</v>
      </c>
      <c r="I8" s="100"/>
      <c r="J8" s="110" t="s">
        <v>44</v>
      </c>
      <c r="K8" s="92" t="s">
        <v>10</v>
      </c>
      <c r="L8" s="93">
        <v>3</v>
      </c>
      <c r="M8" s="93" t="str">
        <f>+D7</f>
        <v>Superior Northwoods</v>
      </c>
      <c r="N8" s="94"/>
      <c r="O8" s="94"/>
      <c r="P8" s="95" t="str">
        <f t="shared" si="0"/>
        <v>n/a</v>
      </c>
      <c r="Q8" s="96"/>
      <c r="R8" s="91" t="s">
        <v>44</v>
      </c>
      <c r="S8" s="92" t="s">
        <v>10</v>
      </c>
      <c r="T8" s="93">
        <v>4</v>
      </c>
      <c r="U8" s="93" t="str">
        <f>+D8</f>
        <v>Acuity</v>
      </c>
      <c r="V8" s="94"/>
      <c r="W8" s="94"/>
      <c r="X8" s="97" t="str">
        <f t="shared" si="1"/>
        <v>n/a</v>
      </c>
    </row>
    <row r="9" spans="2:24" s="53" customFormat="1" ht="42" customHeight="1" x14ac:dyDescent="0.3">
      <c r="B9" s="119">
        <f>+B7+1</f>
        <v>3</v>
      </c>
      <c r="C9" s="62">
        <v>5</v>
      </c>
      <c r="D9" s="62" t="s">
        <v>131</v>
      </c>
      <c r="E9" s="63" t="str">
        <f>+Prelims!$P9</f>
        <v>n/a</v>
      </c>
      <c r="F9" s="63" t="str">
        <f>+Prelims!$P10</f>
        <v>n/a</v>
      </c>
      <c r="G9" s="63" t="str">
        <f t="shared" si="2"/>
        <v>n/a</v>
      </c>
      <c r="H9" s="102" t="str">
        <f t="shared" si="3"/>
        <v>n/a</v>
      </c>
      <c r="I9" s="99"/>
      <c r="J9" s="111" t="s">
        <v>45</v>
      </c>
      <c r="K9" s="65" t="s">
        <v>11</v>
      </c>
      <c r="L9" s="66">
        <v>5</v>
      </c>
      <c r="M9" s="66" t="str">
        <f>+D9</f>
        <v>AJ Produce</v>
      </c>
      <c r="N9" s="67"/>
      <c r="O9" s="67"/>
      <c r="P9" s="68" t="str">
        <f t="shared" si="0"/>
        <v>n/a</v>
      </c>
      <c r="Q9" s="69"/>
      <c r="R9" s="83" t="s">
        <v>45</v>
      </c>
      <c r="S9" s="65" t="s">
        <v>11</v>
      </c>
      <c r="T9" s="66">
        <v>6</v>
      </c>
      <c r="U9" s="66" t="str">
        <f>+D10</f>
        <v>Nemak</v>
      </c>
      <c r="V9" s="67"/>
      <c r="W9" s="67"/>
      <c r="X9" s="71" t="str">
        <f t="shared" si="1"/>
        <v>n/a</v>
      </c>
    </row>
    <row r="10" spans="2:24" s="53" customFormat="1" ht="42" customHeight="1" thickBot="1" x14ac:dyDescent="0.35">
      <c r="B10" s="120"/>
      <c r="C10" s="72">
        <v>6</v>
      </c>
      <c r="D10" s="72" t="s">
        <v>132</v>
      </c>
      <c r="E10" s="74" t="str">
        <f>+Prelims!$X9</f>
        <v>n/a</v>
      </c>
      <c r="F10" s="74" t="str">
        <f>+Prelims!$X10</f>
        <v>n/a</v>
      </c>
      <c r="G10" s="74" t="str">
        <f t="shared" si="2"/>
        <v>n/a</v>
      </c>
      <c r="H10" s="103" t="str">
        <f t="shared" si="3"/>
        <v>n/a</v>
      </c>
      <c r="I10" s="58"/>
      <c r="J10" s="108" t="s">
        <v>46</v>
      </c>
      <c r="K10" s="76" t="s">
        <v>11</v>
      </c>
      <c r="L10" s="77">
        <v>5</v>
      </c>
      <c r="M10" s="77" t="str">
        <f>+D9</f>
        <v>AJ Produce</v>
      </c>
      <c r="N10" s="78"/>
      <c r="O10" s="78"/>
      <c r="P10" s="79" t="str">
        <f t="shared" si="0"/>
        <v>n/a</v>
      </c>
      <c r="Q10" s="80"/>
      <c r="R10" s="75" t="s">
        <v>46</v>
      </c>
      <c r="S10" s="76" t="s">
        <v>11</v>
      </c>
      <c r="T10" s="77">
        <v>6</v>
      </c>
      <c r="U10" s="77" t="str">
        <f>+D10</f>
        <v>Nemak</v>
      </c>
      <c r="V10" s="78"/>
      <c r="W10" s="78"/>
      <c r="X10" s="82" t="str">
        <f t="shared" si="1"/>
        <v>n/a</v>
      </c>
    </row>
    <row r="11" spans="2:24" s="53" customFormat="1" ht="42" customHeight="1" x14ac:dyDescent="0.3">
      <c r="B11" s="130">
        <f>+B9+1</f>
        <v>4</v>
      </c>
      <c r="C11" s="51">
        <v>7</v>
      </c>
      <c r="D11" s="51" t="s">
        <v>133</v>
      </c>
      <c r="E11" s="52" t="str">
        <f>+Prelims!$P11</f>
        <v>n/a</v>
      </c>
      <c r="F11" s="52" t="str">
        <f>+Prelims!$P12</f>
        <v>n/a</v>
      </c>
      <c r="G11" s="52" t="str">
        <f t="shared" si="2"/>
        <v>n/a</v>
      </c>
      <c r="H11" s="10" t="str">
        <f t="shared" si="3"/>
        <v>n/a</v>
      </c>
      <c r="I11" s="56"/>
      <c r="J11" s="109" t="s">
        <v>47</v>
      </c>
      <c r="K11" s="85" t="s">
        <v>12</v>
      </c>
      <c r="L11" s="86">
        <v>7</v>
      </c>
      <c r="M11" s="86" t="str">
        <f>+D11</f>
        <v>Plenco</v>
      </c>
      <c r="N11" s="87"/>
      <c r="O11" s="87"/>
      <c r="P11" s="88" t="str">
        <f t="shared" si="0"/>
        <v>n/a</v>
      </c>
      <c r="Q11" s="89"/>
      <c r="R11" s="84" t="s">
        <v>47</v>
      </c>
      <c r="S11" s="85" t="s">
        <v>12</v>
      </c>
      <c r="T11" s="86">
        <v>8</v>
      </c>
      <c r="U11" s="86" t="str">
        <f>+D12</f>
        <v>Vollrath</v>
      </c>
      <c r="V11" s="87"/>
      <c r="W11" s="87"/>
      <c r="X11" s="90" t="str">
        <f t="shared" si="1"/>
        <v>n/a</v>
      </c>
    </row>
    <row r="12" spans="2:24" s="53" customFormat="1" ht="42" customHeight="1" thickBot="1" x14ac:dyDescent="0.35">
      <c r="B12" s="131"/>
      <c r="C12" s="54">
        <v>8</v>
      </c>
      <c r="D12" s="54" t="s">
        <v>134</v>
      </c>
      <c r="E12" s="55" t="str">
        <f>+Prelims!$X11</f>
        <v>n/a</v>
      </c>
      <c r="F12" s="55" t="str">
        <f>+Prelims!$X12</f>
        <v>n/a</v>
      </c>
      <c r="G12" s="55" t="str">
        <f t="shared" si="2"/>
        <v>n/a</v>
      </c>
      <c r="H12" s="11" t="str">
        <f t="shared" si="3"/>
        <v>n/a</v>
      </c>
      <c r="I12" s="56"/>
      <c r="J12" s="110" t="s">
        <v>48</v>
      </c>
      <c r="K12" s="92" t="s">
        <v>12</v>
      </c>
      <c r="L12" s="93">
        <v>7</v>
      </c>
      <c r="M12" s="93" t="str">
        <f>+D11</f>
        <v>Plenco</v>
      </c>
      <c r="N12" s="94"/>
      <c r="O12" s="94"/>
      <c r="P12" s="95" t="str">
        <f t="shared" si="0"/>
        <v>n/a</v>
      </c>
      <c r="Q12" s="96"/>
      <c r="R12" s="91" t="s">
        <v>48</v>
      </c>
      <c r="S12" s="92" t="s">
        <v>12</v>
      </c>
      <c r="T12" s="93">
        <v>8</v>
      </c>
      <c r="U12" s="93" t="str">
        <f>+D12</f>
        <v>Vollrath</v>
      </c>
      <c r="V12" s="94"/>
      <c r="W12" s="94"/>
      <c r="X12" s="97" t="str">
        <f t="shared" si="1"/>
        <v>n/a</v>
      </c>
    </row>
    <row r="13" spans="2:24" s="53" customFormat="1" ht="42" customHeight="1" x14ac:dyDescent="0.3">
      <c r="B13" s="119">
        <f>+B11+1</f>
        <v>5</v>
      </c>
      <c r="C13" s="62">
        <v>9</v>
      </c>
      <c r="D13" s="62" t="s">
        <v>135</v>
      </c>
      <c r="E13" s="63" t="str">
        <f>+Prelims!$P13</f>
        <v>n/a</v>
      </c>
      <c r="F13" s="63" t="str">
        <f>+Prelims!$P14</f>
        <v>n/a</v>
      </c>
      <c r="G13" s="63" t="str">
        <f t="shared" si="2"/>
        <v>n/a</v>
      </c>
      <c r="H13" s="102" t="str">
        <f t="shared" si="3"/>
        <v>n/a</v>
      </c>
      <c r="I13" s="58"/>
      <c r="J13" s="111" t="s">
        <v>49</v>
      </c>
      <c r="K13" s="65" t="s">
        <v>13</v>
      </c>
      <c r="L13" s="66">
        <v>9</v>
      </c>
      <c r="M13" s="66" t="str">
        <f>+D13</f>
        <v>Sheboygan Bars United</v>
      </c>
      <c r="N13" s="67"/>
      <c r="O13" s="67"/>
      <c r="P13" s="68" t="str">
        <f t="shared" si="0"/>
        <v>n/a</v>
      </c>
      <c r="Q13" s="69"/>
      <c r="R13" s="83" t="s">
        <v>49</v>
      </c>
      <c r="S13" s="65" t="s">
        <v>13</v>
      </c>
      <c r="T13" s="66">
        <v>10</v>
      </c>
      <c r="U13" s="66" t="str">
        <f>+D14</f>
        <v>Crash Test Dummies</v>
      </c>
      <c r="V13" s="67"/>
      <c r="W13" s="67"/>
      <c r="X13" s="71" t="str">
        <f t="shared" si="1"/>
        <v>n/a</v>
      </c>
    </row>
    <row r="14" spans="2:24" s="53" customFormat="1" ht="42" customHeight="1" thickBot="1" x14ac:dyDescent="0.35">
      <c r="B14" s="120"/>
      <c r="C14" s="72">
        <v>10</v>
      </c>
      <c r="D14" s="72" t="s">
        <v>136</v>
      </c>
      <c r="E14" s="74" t="str">
        <f>+Prelims!$X13</f>
        <v>n/a</v>
      </c>
      <c r="F14" s="74" t="str">
        <f>+Prelims!$X14</f>
        <v>n/a</v>
      </c>
      <c r="G14" s="74" t="str">
        <f t="shared" si="2"/>
        <v>n/a</v>
      </c>
      <c r="H14" s="103" t="str">
        <f t="shared" si="3"/>
        <v>n/a</v>
      </c>
      <c r="I14" s="58"/>
      <c r="J14" s="108" t="s">
        <v>50</v>
      </c>
      <c r="K14" s="76" t="s">
        <v>13</v>
      </c>
      <c r="L14" s="77">
        <v>9</v>
      </c>
      <c r="M14" s="77" t="str">
        <f>+D13</f>
        <v>Sheboygan Bars United</v>
      </c>
      <c r="N14" s="78"/>
      <c r="O14" s="78"/>
      <c r="P14" s="79" t="str">
        <f t="shared" si="0"/>
        <v>n/a</v>
      </c>
      <c r="Q14" s="80"/>
      <c r="R14" s="75" t="s">
        <v>50</v>
      </c>
      <c r="S14" s="76" t="s">
        <v>13</v>
      </c>
      <c r="T14" s="77">
        <v>10</v>
      </c>
      <c r="U14" s="77" t="str">
        <f>+D14</f>
        <v>Crash Test Dummies</v>
      </c>
      <c r="V14" s="78"/>
      <c r="W14" s="78"/>
      <c r="X14" s="82" t="str">
        <f t="shared" si="1"/>
        <v>n/a</v>
      </c>
    </row>
    <row r="15" spans="2:24" s="53" customFormat="1" ht="42" customHeight="1" x14ac:dyDescent="0.3">
      <c r="B15" s="130">
        <f t="shared" ref="B15" si="4">+B13+1</f>
        <v>6</v>
      </c>
      <c r="C15" s="51">
        <v>11</v>
      </c>
      <c r="D15" s="51" t="s">
        <v>137</v>
      </c>
      <c r="E15" s="52" t="str">
        <f>+Prelims!$P15</f>
        <v>n/a</v>
      </c>
      <c r="F15" s="52" t="str">
        <f>+Prelims!$P16</f>
        <v>n/a</v>
      </c>
      <c r="G15" s="52" t="str">
        <f t="shared" si="2"/>
        <v>n/a</v>
      </c>
      <c r="H15" s="10" t="str">
        <f t="shared" si="3"/>
        <v>n/a</v>
      </c>
      <c r="I15" s="56"/>
      <c r="J15" s="109" t="s">
        <v>51</v>
      </c>
      <c r="K15" s="85" t="s">
        <v>14</v>
      </c>
      <c r="L15" s="86">
        <v>11</v>
      </c>
      <c r="M15" s="86" t="str">
        <f>+D15</f>
        <v>Beaudry Electric Motors</v>
      </c>
      <c r="N15" s="87"/>
      <c r="O15" s="87"/>
      <c r="P15" s="88" t="str">
        <f t="shared" si="0"/>
        <v>n/a</v>
      </c>
      <c r="Q15" s="89"/>
      <c r="R15" s="84" t="s">
        <v>51</v>
      </c>
      <c r="S15" s="85" t="s">
        <v>14</v>
      </c>
      <c r="T15" s="86">
        <v>12</v>
      </c>
      <c r="U15" s="86" t="str">
        <f>+D16</f>
        <v>Cleveland State Bank</v>
      </c>
      <c r="V15" s="87"/>
      <c r="W15" s="87"/>
      <c r="X15" s="90" t="str">
        <f t="shared" si="1"/>
        <v>n/a</v>
      </c>
    </row>
    <row r="16" spans="2:24" s="53" customFormat="1" ht="42" customHeight="1" thickBot="1" x14ac:dyDescent="0.35">
      <c r="B16" s="131"/>
      <c r="C16" s="54">
        <v>12</v>
      </c>
      <c r="D16" s="54" t="s">
        <v>138</v>
      </c>
      <c r="E16" s="55" t="str">
        <f>+Prelims!$X15</f>
        <v>n/a</v>
      </c>
      <c r="F16" s="55" t="str">
        <f>+Prelims!$X16</f>
        <v>n/a</v>
      </c>
      <c r="G16" s="55" t="str">
        <f t="shared" si="2"/>
        <v>n/a</v>
      </c>
      <c r="H16" s="11" t="str">
        <f t="shared" si="3"/>
        <v>n/a</v>
      </c>
      <c r="I16" s="56"/>
      <c r="J16" s="110" t="s">
        <v>52</v>
      </c>
      <c r="K16" s="92" t="s">
        <v>14</v>
      </c>
      <c r="L16" s="93">
        <v>11</v>
      </c>
      <c r="M16" s="93" t="str">
        <f>+D15</f>
        <v>Beaudry Electric Motors</v>
      </c>
      <c r="N16" s="94"/>
      <c r="O16" s="94"/>
      <c r="P16" s="95" t="str">
        <f t="shared" si="0"/>
        <v>n/a</v>
      </c>
      <c r="Q16" s="96"/>
      <c r="R16" s="91" t="s">
        <v>52</v>
      </c>
      <c r="S16" s="92" t="s">
        <v>14</v>
      </c>
      <c r="T16" s="93">
        <v>12</v>
      </c>
      <c r="U16" s="93" t="str">
        <f>+D16</f>
        <v>Cleveland State Bank</v>
      </c>
      <c r="V16" s="94"/>
      <c r="W16" s="94"/>
      <c r="X16" s="97" t="str">
        <f t="shared" si="1"/>
        <v>n/a</v>
      </c>
    </row>
    <row r="17" spans="2:24" s="53" customFormat="1" ht="42" customHeight="1" x14ac:dyDescent="0.3">
      <c r="B17" s="119">
        <f t="shared" ref="B17" si="5">+B15+1</f>
        <v>7</v>
      </c>
      <c r="C17" s="62">
        <v>13</v>
      </c>
      <c r="D17" s="62" t="s">
        <v>139</v>
      </c>
      <c r="E17" s="63" t="str">
        <f>+Prelims!$P17</f>
        <v>n/a</v>
      </c>
      <c r="F17" s="63" t="str">
        <f>+Prelims!$P18</f>
        <v>n/a</v>
      </c>
      <c r="G17" s="63" t="str">
        <f t="shared" si="2"/>
        <v>n/a</v>
      </c>
      <c r="H17" s="102" t="str">
        <f t="shared" si="3"/>
        <v>n/a</v>
      </c>
      <c r="I17" s="58"/>
      <c r="J17" s="111" t="s">
        <v>53</v>
      </c>
      <c r="K17" s="65" t="s">
        <v>22</v>
      </c>
      <c r="L17" s="66">
        <v>13</v>
      </c>
      <c r="M17" s="66" t="str">
        <f>+D17</f>
        <v>Surgery Center</v>
      </c>
      <c r="N17" s="67"/>
      <c r="O17" s="67"/>
      <c r="P17" s="68" t="str">
        <f t="shared" si="0"/>
        <v>n/a</v>
      </c>
      <c r="Q17" s="69"/>
      <c r="R17" s="83" t="s">
        <v>53</v>
      </c>
      <c r="S17" s="65" t="s">
        <v>22</v>
      </c>
      <c r="T17" s="66">
        <v>14</v>
      </c>
      <c r="U17" s="66" t="str">
        <f>+D18</f>
        <v>Budweiser America</v>
      </c>
      <c r="V17" s="67"/>
      <c r="W17" s="67"/>
      <c r="X17" s="71" t="str">
        <f t="shared" si="1"/>
        <v>n/a</v>
      </c>
    </row>
    <row r="18" spans="2:24" s="53" customFormat="1" ht="42" customHeight="1" thickBot="1" x14ac:dyDescent="0.35">
      <c r="B18" s="120"/>
      <c r="C18" s="72">
        <v>14</v>
      </c>
      <c r="D18" s="72" t="s">
        <v>140</v>
      </c>
      <c r="E18" s="74" t="str">
        <f>+Prelims!$X17</f>
        <v>n/a</v>
      </c>
      <c r="F18" s="74" t="str">
        <f>+Prelims!$X18</f>
        <v>n/a</v>
      </c>
      <c r="G18" s="74" t="str">
        <f t="shared" si="2"/>
        <v>n/a</v>
      </c>
      <c r="H18" s="103" t="str">
        <f t="shared" si="3"/>
        <v>n/a</v>
      </c>
      <c r="I18" s="58"/>
      <c r="J18" s="108" t="s">
        <v>54</v>
      </c>
      <c r="K18" s="76" t="s">
        <v>22</v>
      </c>
      <c r="L18" s="77">
        <v>13</v>
      </c>
      <c r="M18" s="77" t="str">
        <f>+D17</f>
        <v>Surgery Center</v>
      </c>
      <c r="N18" s="78"/>
      <c r="O18" s="78"/>
      <c r="P18" s="79" t="str">
        <f t="shared" si="0"/>
        <v>n/a</v>
      </c>
      <c r="Q18" s="80"/>
      <c r="R18" s="75" t="s">
        <v>54</v>
      </c>
      <c r="S18" s="76" t="s">
        <v>22</v>
      </c>
      <c r="T18" s="77">
        <v>14</v>
      </c>
      <c r="U18" s="77" t="str">
        <f>+D18</f>
        <v>Budweiser America</v>
      </c>
      <c r="V18" s="78"/>
      <c r="W18" s="78"/>
      <c r="X18" s="82" t="str">
        <f t="shared" si="1"/>
        <v>n/a</v>
      </c>
    </row>
    <row r="19" spans="2:24" ht="42" customHeight="1" x14ac:dyDescent="0.3">
      <c r="B19" s="130">
        <f t="shared" ref="B19:B21" si="6">+B17+1</f>
        <v>8</v>
      </c>
      <c r="C19" s="51">
        <v>15</v>
      </c>
      <c r="D19" s="51" t="s">
        <v>141</v>
      </c>
      <c r="E19" s="52" t="str">
        <f>+Prelims!$P19</f>
        <v>n/a</v>
      </c>
      <c r="F19" s="52" t="str">
        <f>+Prelims!$P20</f>
        <v>n/a</v>
      </c>
      <c r="G19" s="52" t="str">
        <f t="shared" si="2"/>
        <v>n/a</v>
      </c>
      <c r="H19" s="10" t="str">
        <f t="shared" si="3"/>
        <v>n/a</v>
      </c>
      <c r="I19" s="14"/>
      <c r="J19" s="109" t="s">
        <v>55</v>
      </c>
      <c r="K19" s="85" t="s">
        <v>30</v>
      </c>
      <c r="L19" s="86">
        <v>15</v>
      </c>
      <c r="M19" s="86" t="str">
        <f>+D19</f>
        <v>Comar</v>
      </c>
      <c r="N19" s="87"/>
      <c r="O19" s="87"/>
      <c r="P19" s="88" t="str">
        <f t="shared" si="0"/>
        <v>n/a</v>
      </c>
      <c r="Q19" s="89"/>
      <c r="R19" s="84" t="s">
        <v>55</v>
      </c>
      <c r="S19" s="85" t="s">
        <v>30</v>
      </c>
      <c r="T19" s="86">
        <v>16</v>
      </c>
      <c r="U19" s="86" t="str">
        <f>+D20</f>
        <v>Postal Paddlers</v>
      </c>
      <c r="V19" s="87"/>
      <c r="W19" s="87"/>
      <c r="X19" s="90" t="str">
        <f t="shared" si="1"/>
        <v>n/a</v>
      </c>
    </row>
    <row r="20" spans="2:24" ht="42" customHeight="1" thickBot="1" x14ac:dyDescent="0.35">
      <c r="B20" s="131"/>
      <c r="C20" s="54">
        <v>16</v>
      </c>
      <c r="D20" s="54" t="s">
        <v>142</v>
      </c>
      <c r="E20" s="55" t="str">
        <f>+Prelims!$X19</f>
        <v>n/a</v>
      </c>
      <c r="F20" s="55" t="str">
        <f>+Prelims!$X20</f>
        <v>n/a</v>
      </c>
      <c r="G20" s="55" t="str">
        <f t="shared" si="2"/>
        <v>n/a</v>
      </c>
      <c r="H20" s="11" t="str">
        <f t="shared" si="3"/>
        <v>n/a</v>
      </c>
      <c r="I20" s="14"/>
      <c r="J20" s="110" t="s">
        <v>56</v>
      </c>
      <c r="K20" s="92" t="s">
        <v>30</v>
      </c>
      <c r="L20" s="93">
        <v>15</v>
      </c>
      <c r="M20" s="93" t="str">
        <f>+D19</f>
        <v>Comar</v>
      </c>
      <c r="N20" s="94"/>
      <c r="O20" s="94"/>
      <c r="P20" s="95" t="str">
        <f t="shared" si="0"/>
        <v>n/a</v>
      </c>
      <c r="Q20" s="96"/>
      <c r="R20" s="91" t="s">
        <v>56</v>
      </c>
      <c r="S20" s="92" t="s">
        <v>30</v>
      </c>
      <c r="T20" s="93">
        <v>16</v>
      </c>
      <c r="U20" s="93" t="str">
        <f>+D20</f>
        <v>Postal Paddlers</v>
      </c>
      <c r="V20" s="94"/>
      <c r="W20" s="94"/>
      <c r="X20" s="97" t="str">
        <f t="shared" si="1"/>
        <v>n/a</v>
      </c>
    </row>
    <row r="21" spans="2:24" ht="42" customHeight="1" x14ac:dyDescent="0.3">
      <c r="B21" s="119">
        <f t="shared" si="6"/>
        <v>9</v>
      </c>
      <c r="C21" s="62">
        <v>17</v>
      </c>
      <c r="D21" s="62" t="s">
        <v>143</v>
      </c>
      <c r="E21" s="63" t="str">
        <f>+Prelims!$P21</f>
        <v>n/a</v>
      </c>
      <c r="F21" s="63" t="str">
        <f>+Prelims!$P22</f>
        <v>n/a</v>
      </c>
      <c r="G21" s="63" t="str">
        <f t="shared" si="2"/>
        <v>n/a</v>
      </c>
      <c r="H21" s="102" t="str">
        <f t="shared" si="3"/>
        <v>n/a</v>
      </c>
      <c r="I21" s="59"/>
      <c r="J21" s="111" t="s">
        <v>124</v>
      </c>
      <c r="K21" s="65" t="s">
        <v>126</v>
      </c>
      <c r="L21" s="66">
        <v>17</v>
      </c>
      <c r="M21" s="66" t="str">
        <f>+D21</f>
        <v>Biolife Plasma</v>
      </c>
      <c r="N21" s="67"/>
      <c r="O21" s="67"/>
      <c r="P21" s="68" t="str">
        <f t="shared" ref="P21:P22" si="7">IF(N21="","n/a",AVERAGE(N21:O21))</f>
        <v>n/a</v>
      </c>
      <c r="Q21" s="69"/>
      <c r="R21" s="83" t="s">
        <v>124</v>
      </c>
      <c r="S21" s="65" t="s">
        <v>126</v>
      </c>
      <c r="T21" s="66">
        <v>18</v>
      </c>
      <c r="U21" s="66">
        <f>+D22</f>
        <v>0</v>
      </c>
      <c r="V21" s="67"/>
      <c r="W21" s="67"/>
      <c r="X21" s="71" t="str">
        <f t="shared" ref="X21:X22" si="8">IF(V21="","n/a",AVERAGE(V21:W21))</f>
        <v>n/a</v>
      </c>
    </row>
    <row r="22" spans="2:24" ht="42" customHeight="1" thickBot="1" x14ac:dyDescent="0.35">
      <c r="B22" s="120"/>
      <c r="C22" s="72">
        <v>18</v>
      </c>
      <c r="D22" s="72"/>
      <c r="E22" s="74" t="str">
        <f>+Prelims!$X21</f>
        <v>n/a</v>
      </c>
      <c r="F22" s="74" t="str">
        <f>+Prelims!$X22</f>
        <v>n/a</v>
      </c>
      <c r="G22" s="74" t="str">
        <f t="shared" si="2"/>
        <v>n/a</v>
      </c>
      <c r="H22" s="103" t="str">
        <f t="shared" si="3"/>
        <v>n/a</v>
      </c>
      <c r="I22" s="59"/>
      <c r="J22" s="108" t="s">
        <v>125</v>
      </c>
      <c r="K22" s="76" t="s">
        <v>126</v>
      </c>
      <c r="L22" s="77">
        <v>17</v>
      </c>
      <c r="M22" s="77" t="str">
        <f>+D21</f>
        <v>Biolife Plasma</v>
      </c>
      <c r="N22" s="78"/>
      <c r="O22" s="78"/>
      <c r="P22" s="79" t="str">
        <f t="shared" si="7"/>
        <v>n/a</v>
      </c>
      <c r="Q22" s="80"/>
      <c r="R22" s="75" t="s">
        <v>125</v>
      </c>
      <c r="S22" s="76" t="s">
        <v>126</v>
      </c>
      <c r="T22" s="77">
        <v>18</v>
      </c>
      <c r="U22" s="77">
        <f>+D22</f>
        <v>0</v>
      </c>
      <c r="V22" s="78"/>
      <c r="W22" s="78"/>
      <c r="X22" s="82" t="str">
        <f t="shared" si="8"/>
        <v>n/a</v>
      </c>
    </row>
    <row r="23" spans="2:24" ht="9" customHeight="1" x14ac:dyDescent="0.3">
      <c r="I23" s="101"/>
      <c r="J23" s="46"/>
      <c r="K23" s="47"/>
      <c r="L23" s="47"/>
      <c r="M23" s="47"/>
      <c r="N23" s="8"/>
      <c r="O23" s="8"/>
      <c r="P23" s="8"/>
      <c r="Q23" s="8"/>
      <c r="R23" s="13"/>
      <c r="S23" s="8"/>
      <c r="T23" s="8"/>
      <c r="U23" s="8"/>
      <c r="V23" s="8"/>
      <c r="W23" s="8"/>
      <c r="X23" s="8"/>
    </row>
    <row r="24" spans="2:24" ht="18" customHeight="1" x14ac:dyDescent="0.3">
      <c r="C24" s="49" t="s">
        <v>96</v>
      </c>
      <c r="G24" s="57"/>
      <c r="I24" s="101"/>
      <c r="J24" s="53" t="s">
        <v>6</v>
      </c>
      <c r="K24" s="53"/>
      <c r="L24" s="47"/>
      <c r="M24" s="47"/>
      <c r="N24" s="8"/>
      <c r="O24" s="8"/>
      <c r="P24" s="8"/>
      <c r="Q24" s="7"/>
      <c r="R24" s="14"/>
      <c r="S24" s="7"/>
      <c r="T24" s="7"/>
      <c r="U24" s="7"/>
      <c r="V24" s="7"/>
      <c r="W24" s="7"/>
      <c r="X24" s="8"/>
    </row>
    <row r="25" spans="2:24" x14ac:dyDescent="0.3">
      <c r="C25" s="49"/>
    </row>
    <row r="26" spans="2:24" x14ac:dyDescent="0.3">
      <c r="C26" s="49"/>
    </row>
    <row r="27" spans="2:24" x14ac:dyDescent="0.3">
      <c r="C27" s="49"/>
      <c r="D27" s="47"/>
    </row>
    <row r="28" spans="2:24" x14ac:dyDescent="0.3">
      <c r="C28" s="49"/>
      <c r="D28" s="47"/>
    </row>
    <row r="29" spans="2:24" x14ac:dyDescent="0.3">
      <c r="C29" s="49"/>
      <c r="D29" s="47"/>
    </row>
    <row r="30" spans="2:24" x14ac:dyDescent="0.3">
      <c r="C30" s="49"/>
      <c r="D30" s="47"/>
    </row>
    <row r="31" spans="2:24" x14ac:dyDescent="0.3">
      <c r="C31" s="49"/>
      <c r="D31" s="47"/>
    </row>
    <row r="32" spans="2:24" x14ac:dyDescent="0.3">
      <c r="C32" s="49"/>
      <c r="D32" s="47"/>
    </row>
    <row r="33" spans="3:4" x14ac:dyDescent="0.3">
      <c r="C33" s="49"/>
      <c r="D33" s="47"/>
    </row>
    <row r="34" spans="3:4" x14ac:dyDescent="0.3">
      <c r="C34" s="49"/>
      <c r="D34" s="47"/>
    </row>
    <row r="35" spans="3:4" x14ac:dyDescent="0.3">
      <c r="C35" s="49"/>
      <c r="D35" s="47"/>
    </row>
    <row r="36" spans="3:4" x14ac:dyDescent="0.3">
      <c r="C36" s="49"/>
      <c r="D36" s="47"/>
    </row>
    <row r="37" spans="3:4" x14ac:dyDescent="0.3">
      <c r="C37" s="49"/>
      <c r="D37" s="47"/>
    </row>
    <row r="38" spans="3:4" x14ac:dyDescent="0.3">
      <c r="C38" s="49"/>
      <c r="D38" s="47"/>
    </row>
    <row r="39" spans="3:4" x14ac:dyDescent="0.3">
      <c r="C39" s="49"/>
      <c r="D39" s="47"/>
    </row>
    <row r="40" spans="3:4" x14ac:dyDescent="0.3">
      <c r="C40" s="49"/>
      <c r="D40" s="47"/>
    </row>
    <row r="41" spans="3:4" x14ac:dyDescent="0.3">
      <c r="C41" s="49"/>
      <c r="D41" s="47"/>
    </row>
    <row r="42" spans="3:4" x14ac:dyDescent="0.3">
      <c r="C42" s="49"/>
      <c r="D42" s="47"/>
    </row>
    <row r="43" spans="3:4" x14ac:dyDescent="0.3">
      <c r="C43" s="49"/>
      <c r="D43" s="47"/>
    </row>
    <row r="44" spans="3:4" x14ac:dyDescent="0.3">
      <c r="C44" s="49"/>
      <c r="D44" s="47"/>
    </row>
    <row r="45" spans="3:4" x14ac:dyDescent="0.3">
      <c r="C45" s="49"/>
      <c r="D45" s="47"/>
    </row>
    <row r="46" spans="3:4" x14ac:dyDescent="0.3">
      <c r="C46" s="49"/>
      <c r="D46" s="47"/>
    </row>
    <row r="47" spans="3:4" x14ac:dyDescent="0.3">
      <c r="C47" s="49"/>
      <c r="D47" s="47"/>
    </row>
    <row r="48" spans="3:4" x14ac:dyDescent="0.3">
      <c r="C48" s="49"/>
      <c r="D48" s="47"/>
    </row>
    <row r="49" spans="3:4" x14ac:dyDescent="0.3">
      <c r="C49" s="49"/>
      <c r="D49" s="47"/>
    </row>
    <row r="50" spans="3:4" x14ac:dyDescent="0.3">
      <c r="C50" s="49"/>
    </row>
  </sheetData>
  <mergeCells count="23">
    <mergeCell ref="E2:E3"/>
    <mergeCell ref="F2:F3"/>
    <mergeCell ref="B21:B22"/>
    <mergeCell ref="B15:B16"/>
    <mergeCell ref="B17:B18"/>
    <mergeCell ref="B19:B20"/>
    <mergeCell ref="B5:B6"/>
    <mergeCell ref="T3:T4"/>
    <mergeCell ref="V3:X3"/>
    <mergeCell ref="H2:H3"/>
    <mergeCell ref="J1:X1"/>
    <mergeCell ref="B13:B14"/>
    <mergeCell ref="J3:J4"/>
    <mergeCell ref="R3:R4"/>
    <mergeCell ref="S3:S4"/>
    <mergeCell ref="K3:K4"/>
    <mergeCell ref="L3:L4"/>
    <mergeCell ref="N3:P3"/>
    <mergeCell ref="B1:H1"/>
    <mergeCell ref="B7:B8"/>
    <mergeCell ref="B9:B10"/>
    <mergeCell ref="B11:B12"/>
    <mergeCell ref="D2:D3"/>
  </mergeCells>
  <pageMargins left="0.7" right="0.7" top="0.75" bottom="0.75" header="0.3" footer="0.3"/>
  <pageSetup scale="54" orientation="landscape" r:id="rId1"/>
  <colBreaks count="1" manualBreakCount="1">
    <brk id="9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48"/>
  <sheetViews>
    <sheetView showGridLines="0" zoomScale="55" zoomScaleNormal="55" workbookViewId="0">
      <selection activeCell="C38" sqref="C38"/>
    </sheetView>
  </sheetViews>
  <sheetFormatPr defaultColWidth="9.140625" defaultRowHeight="20.25" x14ac:dyDescent="0.3"/>
  <cols>
    <col min="1" max="1" width="1.7109375" style="24" customWidth="1"/>
    <col min="2" max="2" width="34.5703125" style="24" customWidth="1"/>
    <col min="3" max="3" width="35.5703125" style="24" customWidth="1"/>
    <col min="4" max="4" width="31.140625" style="24" customWidth="1"/>
    <col min="5" max="5" width="37.7109375" style="24" customWidth="1"/>
    <col min="6" max="16384" width="9.140625" style="24"/>
  </cols>
  <sheetData>
    <row r="12" spans="2:5" x14ac:dyDescent="0.3">
      <c r="B12" s="136" t="s">
        <v>93</v>
      </c>
      <c r="C12" s="137"/>
      <c r="D12" s="137"/>
      <c r="E12" s="137"/>
    </row>
    <row r="13" spans="2:5" ht="21" thickBot="1" x14ac:dyDescent="0.35"/>
    <row r="14" spans="2:5" x14ac:dyDescent="0.3">
      <c r="B14" s="134" t="s">
        <v>91</v>
      </c>
      <c r="C14" s="22"/>
      <c r="D14" s="20"/>
      <c r="E14" s="20"/>
    </row>
    <row r="15" spans="2:5" ht="21" thickBot="1" x14ac:dyDescent="0.35">
      <c r="B15" s="135"/>
      <c r="C15" s="23" t="s">
        <v>90</v>
      </c>
      <c r="D15" s="21" t="s">
        <v>92</v>
      </c>
      <c r="E15" s="21" t="s">
        <v>36</v>
      </c>
    </row>
    <row r="16" spans="2:5" x14ac:dyDescent="0.3">
      <c r="C16" s="25"/>
      <c r="D16" s="25"/>
    </row>
    <row r="17" spans="2:10" s="12" customFormat="1" ht="30" customHeight="1" x14ac:dyDescent="0.3">
      <c r="B17" s="26"/>
      <c r="C17" s="27"/>
      <c r="D17" s="27"/>
    </row>
    <row r="18" spans="2:10" s="12" customFormat="1" ht="30" customHeight="1" x14ac:dyDescent="0.3">
      <c r="B18" s="28" t="s">
        <v>0</v>
      </c>
      <c r="C18" s="29"/>
      <c r="D18" s="27"/>
    </row>
    <row r="19" spans="2:10" s="12" customFormat="1" ht="30" customHeight="1" x14ac:dyDescent="0.3">
      <c r="B19" s="30"/>
      <c r="C19" s="31"/>
      <c r="D19" s="27"/>
    </row>
    <row r="20" spans="2:10" s="32" customFormat="1" ht="30" customHeight="1" x14ac:dyDescent="0.3">
      <c r="C20" s="33" t="s">
        <v>87</v>
      </c>
      <c r="D20" s="29"/>
    </row>
    <row r="21" spans="2:10" s="12" customFormat="1" ht="30" customHeight="1" x14ac:dyDescent="0.3">
      <c r="B21" s="26"/>
      <c r="C21" s="34"/>
      <c r="D21" s="31"/>
      <c r="E21" s="32"/>
    </row>
    <row r="22" spans="2:10" s="12" customFormat="1" ht="30" customHeight="1" x14ac:dyDescent="0.3">
      <c r="B22" s="35" t="s">
        <v>1</v>
      </c>
      <c r="C22" s="36"/>
      <c r="D22" s="34"/>
      <c r="E22" s="32"/>
    </row>
    <row r="23" spans="2:10" s="12" customFormat="1" ht="30" customHeight="1" x14ac:dyDescent="0.3">
      <c r="B23" s="30"/>
      <c r="C23" s="27"/>
      <c r="D23" s="34"/>
      <c r="E23" s="32"/>
    </row>
    <row r="24" spans="2:10" s="32" customFormat="1" ht="30" customHeight="1" x14ac:dyDescent="0.3">
      <c r="C24" s="27"/>
      <c r="D24" s="33" t="s">
        <v>89</v>
      </c>
      <c r="E24" s="37"/>
    </row>
    <row r="25" spans="2:10" s="12" customFormat="1" ht="30" customHeight="1" x14ac:dyDescent="0.3">
      <c r="B25" s="26"/>
      <c r="C25" s="27"/>
      <c r="D25" s="34"/>
      <c r="J25" s="42"/>
    </row>
    <row r="26" spans="2:10" s="12" customFormat="1" ht="30" customHeight="1" x14ac:dyDescent="0.3">
      <c r="B26" s="28" t="s">
        <v>31</v>
      </c>
      <c r="C26" s="29"/>
      <c r="D26" s="34"/>
      <c r="J26" s="32"/>
    </row>
    <row r="27" spans="2:10" s="12" customFormat="1" ht="30" customHeight="1" x14ac:dyDescent="0.3">
      <c r="B27" s="30"/>
      <c r="C27" s="31"/>
      <c r="D27" s="34"/>
    </row>
    <row r="28" spans="2:10" s="32" customFormat="1" ht="30" customHeight="1" x14ac:dyDescent="0.3">
      <c r="C28" s="33" t="s">
        <v>88</v>
      </c>
      <c r="D28" s="36"/>
    </row>
    <row r="29" spans="2:10" s="12" customFormat="1" ht="30" customHeight="1" x14ac:dyDescent="0.3">
      <c r="B29" s="26"/>
      <c r="C29" s="34"/>
      <c r="D29" s="38"/>
      <c r="E29" s="32"/>
    </row>
    <row r="30" spans="2:10" s="12" customFormat="1" ht="30" customHeight="1" x14ac:dyDescent="0.3">
      <c r="B30" s="35" t="s">
        <v>86</v>
      </c>
      <c r="C30" s="36"/>
      <c r="D30" s="27"/>
      <c r="E30" s="32"/>
    </row>
    <row r="31" spans="2:10" s="12" customFormat="1" ht="30" customHeight="1" x14ac:dyDescent="0.3">
      <c r="B31" s="30"/>
      <c r="C31" s="27"/>
      <c r="D31" s="27"/>
      <c r="E31" s="32"/>
    </row>
    <row r="32" spans="2:10" ht="30" customHeight="1" x14ac:dyDescent="0.3">
      <c r="B32" s="39"/>
      <c r="C32" s="40"/>
      <c r="D32" s="27"/>
      <c r="E32" s="39"/>
    </row>
    <row r="33" spans="2:5" x14ac:dyDescent="0.3">
      <c r="D33" s="31"/>
      <c r="E33" s="32"/>
    </row>
    <row r="34" spans="2:5" x14ac:dyDescent="0.3">
      <c r="D34" s="34"/>
      <c r="E34" s="32"/>
    </row>
    <row r="35" spans="2:5" x14ac:dyDescent="0.3">
      <c r="D35" s="34"/>
      <c r="E35" s="32"/>
    </row>
    <row r="36" spans="2:5" x14ac:dyDescent="0.3">
      <c r="D36" s="33" t="s">
        <v>122</v>
      </c>
      <c r="E36" s="37"/>
    </row>
    <row r="37" spans="2:5" x14ac:dyDescent="0.3">
      <c r="D37" s="34"/>
      <c r="E37" s="12"/>
    </row>
    <row r="38" spans="2:5" x14ac:dyDescent="0.3">
      <c r="D38" s="34"/>
      <c r="E38" s="12"/>
    </row>
    <row r="39" spans="2:5" x14ac:dyDescent="0.3">
      <c r="D39" s="34"/>
      <c r="E39" s="12"/>
    </row>
    <row r="40" spans="2:5" x14ac:dyDescent="0.3">
      <c r="D40" s="36"/>
      <c r="E40" s="32"/>
    </row>
    <row r="48" spans="2:5" x14ac:dyDescent="0.3">
      <c r="B48" s="12" t="s">
        <v>15</v>
      </c>
    </row>
  </sheetData>
  <mergeCells count="2">
    <mergeCell ref="B14:B15"/>
    <mergeCell ref="B12:E12"/>
  </mergeCells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3"/>
  <sheetViews>
    <sheetView zoomScaleNormal="100" workbookViewId="0">
      <selection activeCell="A7" sqref="A7"/>
    </sheetView>
  </sheetViews>
  <sheetFormatPr defaultColWidth="9.140625" defaultRowHeight="14.25" x14ac:dyDescent="0.2"/>
  <cols>
    <col min="1" max="1" width="42.7109375" style="1" bestFit="1" customWidth="1"/>
    <col min="2" max="2" width="24.7109375" style="1" bestFit="1" customWidth="1"/>
    <col min="3" max="3" width="53.140625" style="1" bestFit="1" customWidth="1"/>
    <col min="4" max="16384" width="9.140625" style="1"/>
  </cols>
  <sheetData>
    <row r="1" spans="1:3" ht="15" x14ac:dyDescent="0.25">
      <c r="A1" s="2" t="s">
        <v>78</v>
      </c>
    </row>
    <row r="3" spans="1:3" x14ac:dyDescent="0.2">
      <c r="A3" s="15" t="s">
        <v>80</v>
      </c>
      <c r="B3" s="15" t="s">
        <v>79</v>
      </c>
      <c r="C3" s="15" t="s">
        <v>59</v>
      </c>
    </row>
    <row r="4" spans="1:3" x14ac:dyDescent="0.2">
      <c r="A4" s="17" t="s">
        <v>83</v>
      </c>
      <c r="B4" s="17" t="s">
        <v>21</v>
      </c>
      <c r="C4" s="17" t="s">
        <v>70</v>
      </c>
    </row>
    <row r="5" spans="1:3" x14ac:dyDescent="0.2">
      <c r="A5" s="17" t="s">
        <v>84</v>
      </c>
      <c r="B5" s="17" t="s">
        <v>20</v>
      </c>
      <c r="C5" s="17" t="s">
        <v>75</v>
      </c>
    </row>
    <row r="6" spans="1:3" x14ac:dyDescent="0.2">
      <c r="A6" s="17" t="s">
        <v>58</v>
      </c>
      <c r="B6" s="17" t="s">
        <v>20</v>
      </c>
      <c r="C6" s="17" t="s">
        <v>75</v>
      </c>
    </row>
    <row r="7" spans="1:3" x14ac:dyDescent="0.2">
      <c r="A7" s="17" t="s">
        <v>72</v>
      </c>
      <c r="B7" s="17" t="s">
        <v>20</v>
      </c>
      <c r="C7" s="17" t="s">
        <v>82</v>
      </c>
    </row>
    <row r="8" spans="1:3" x14ac:dyDescent="0.2">
      <c r="A8" s="17" t="s">
        <v>60</v>
      </c>
      <c r="B8" s="17" t="s">
        <v>20</v>
      </c>
      <c r="C8" s="17" t="s">
        <v>61</v>
      </c>
    </row>
    <row r="9" spans="1:3" x14ac:dyDescent="0.2">
      <c r="A9" s="17" t="s">
        <v>34</v>
      </c>
      <c r="B9" s="17" t="s">
        <v>27</v>
      </c>
      <c r="C9" s="17" t="s">
        <v>68</v>
      </c>
    </row>
    <row r="10" spans="1:3" x14ac:dyDescent="0.2">
      <c r="A10" s="17" t="s">
        <v>33</v>
      </c>
      <c r="B10" s="17" t="s">
        <v>27</v>
      </c>
      <c r="C10" s="17" t="s">
        <v>68</v>
      </c>
    </row>
    <row r="11" spans="1:3" x14ac:dyDescent="0.2">
      <c r="A11" s="17" t="s">
        <v>32</v>
      </c>
      <c r="B11" s="17" t="s">
        <v>27</v>
      </c>
      <c r="C11" s="17" t="s">
        <v>76</v>
      </c>
    </row>
    <row r="12" spans="1:3" x14ac:dyDescent="0.2">
      <c r="A12" s="18" t="s">
        <v>81</v>
      </c>
      <c r="B12" s="18" t="s">
        <v>27</v>
      </c>
      <c r="C12" s="17"/>
    </row>
    <row r="13" spans="1:3" x14ac:dyDescent="0.2">
      <c r="A13" s="18" t="s">
        <v>85</v>
      </c>
      <c r="B13" s="17" t="s">
        <v>27</v>
      </c>
      <c r="C13" s="17"/>
    </row>
    <row r="14" spans="1:3" x14ac:dyDescent="0.2">
      <c r="A14" s="17" t="s">
        <v>35</v>
      </c>
      <c r="B14" s="17" t="s">
        <v>27</v>
      </c>
      <c r="C14" s="17" t="s">
        <v>77</v>
      </c>
    </row>
    <row r="15" spans="1:3" s="16" customFormat="1" ht="99.75" x14ac:dyDescent="0.25">
      <c r="A15" s="18" t="s">
        <v>57</v>
      </c>
      <c r="B15" s="18" t="s">
        <v>123</v>
      </c>
      <c r="C15" s="19" t="s">
        <v>63</v>
      </c>
    </row>
    <row r="16" spans="1:3" s="16" customFormat="1" x14ac:dyDescent="0.25">
      <c r="A16" s="18" t="s">
        <v>64</v>
      </c>
      <c r="B16" s="18" t="s">
        <v>123</v>
      </c>
      <c r="C16" s="19" t="s">
        <v>66</v>
      </c>
    </row>
    <row r="17" spans="1:3" s="16" customFormat="1" x14ac:dyDescent="0.25">
      <c r="A17" s="18" t="s">
        <v>65</v>
      </c>
      <c r="B17" s="18" t="s">
        <v>123</v>
      </c>
      <c r="C17" s="19"/>
    </row>
    <row r="18" spans="1:3" x14ac:dyDescent="0.2">
      <c r="A18" s="17" t="s">
        <v>67</v>
      </c>
      <c r="B18" s="17" t="s">
        <v>62</v>
      </c>
      <c r="C18" s="17"/>
    </row>
    <row r="19" spans="1:3" x14ac:dyDescent="0.2">
      <c r="A19" s="17" t="s">
        <v>69</v>
      </c>
      <c r="B19" s="17" t="s">
        <v>73</v>
      </c>
      <c r="C19" s="17"/>
    </row>
    <row r="20" spans="1:3" x14ac:dyDescent="0.2">
      <c r="A20" s="18" t="s">
        <v>71</v>
      </c>
      <c r="B20" s="17" t="s">
        <v>74</v>
      </c>
      <c r="C20" s="17"/>
    </row>
    <row r="643" spans="1:1" x14ac:dyDescent="0.2">
      <c r="A643" s="1">
        <v>3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3" sqref="B3"/>
    </sheetView>
  </sheetViews>
  <sheetFormatPr defaultRowHeight="15" x14ac:dyDescent="0.25"/>
  <cols>
    <col min="1" max="1" width="6.140625" bestFit="1" customWidth="1"/>
    <col min="2" max="2" width="6" bestFit="1" customWidth="1"/>
    <col min="3" max="3" width="6.140625" bestFit="1" customWidth="1"/>
    <col min="4" max="4" width="9.5703125" bestFit="1" customWidth="1"/>
    <col min="5" max="5" width="8.28515625" bestFit="1" customWidth="1"/>
    <col min="6" max="6" width="7" bestFit="1" customWidth="1"/>
  </cols>
  <sheetData>
    <row r="1" spans="1:7" x14ac:dyDescent="0.25">
      <c r="A1" s="5" t="s">
        <v>23</v>
      </c>
      <c r="B1" s="5" t="s">
        <v>24</v>
      </c>
      <c r="C1" s="5" t="s">
        <v>23</v>
      </c>
      <c r="D1" s="5" t="s">
        <v>25</v>
      </c>
      <c r="E1" s="5" t="s">
        <v>26</v>
      </c>
      <c r="F1" s="5" t="s">
        <v>24</v>
      </c>
      <c r="G1" s="5" t="s">
        <v>26</v>
      </c>
    </row>
    <row r="2" spans="1:7" x14ac:dyDescent="0.25">
      <c r="A2" s="4">
        <v>9</v>
      </c>
      <c r="B2" s="4">
        <v>28</v>
      </c>
      <c r="C2" s="9">
        <f>+A2/B2</f>
        <v>0.32142857142857145</v>
      </c>
      <c r="D2" s="3">
        <v>60</v>
      </c>
      <c r="E2" s="3">
        <f>C2*D2</f>
        <v>19.285714285714288</v>
      </c>
      <c r="F2" s="3">
        <v>23</v>
      </c>
      <c r="G2" s="6">
        <f>+E2*F2</f>
        <v>443.57142857142861</v>
      </c>
    </row>
    <row r="3" spans="1:7" x14ac:dyDescent="0.25">
      <c r="G3">
        <f>+G2/60</f>
        <v>7.3928571428571432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0" sqref="A20"/>
    </sheetView>
  </sheetViews>
  <sheetFormatPr defaultRowHeight="15" x14ac:dyDescent="0.25"/>
  <cols>
    <col min="1" max="1" width="16.5703125" bestFit="1" customWidth="1"/>
    <col min="2" max="2" width="12.7109375" bestFit="1" customWidth="1"/>
  </cols>
  <sheetData>
    <row r="1" spans="1:2" x14ac:dyDescent="0.25">
      <c r="A1" t="s">
        <v>102</v>
      </c>
      <c r="B1" t="s">
        <v>110</v>
      </c>
    </row>
    <row r="2" spans="1:2" x14ac:dyDescent="0.25">
      <c r="A2" t="s">
        <v>103</v>
      </c>
      <c r="B2" t="s">
        <v>110</v>
      </c>
    </row>
    <row r="4" spans="1:2" x14ac:dyDescent="0.25">
      <c r="A4" t="s">
        <v>101</v>
      </c>
      <c r="B4" t="s">
        <v>112</v>
      </c>
    </row>
    <row r="5" spans="1:2" x14ac:dyDescent="0.25">
      <c r="A5" s="41" t="s">
        <v>121</v>
      </c>
      <c r="B5" t="s">
        <v>112</v>
      </c>
    </row>
    <row r="7" spans="1:2" x14ac:dyDescent="0.25">
      <c r="A7" t="s">
        <v>108</v>
      </c>
      <c r="B7" t="s">
        <v>113</v>
      </c>
    </row>
    <row r="9" spans="1:2" x14ac:dyDescent="0.25">
      <c r="A9" t="s">
        <v>109</v>
      </c>
      <c r="B9" t="s">
        <v>114</v>
      </c>
    </row>
    <row r="11" spans="1:2" x14ac:dyDescent="0.25">
      <c r="A11" t="s">
        <v>62</v>
      </c>
      <c r="B11" t="s">
        <v>115</v>
      </c>
    </row>
    <row r="13" spans="1:2" x14ac:dyDescent="0.25">
      <c r="A13" t="s">
        <v>104</v>
      </c>
      <c r="B13" t="s">
        <v>111</v>
      </c>
    </row>
    <row r="14" spans="1:2" x14ac:dyDescent="0.25">
      <c r="A14" t="s">
        <v>105</v>
      </c>
      <c r="B14" t="s">
        <v>111</v>
      </c>
    </row>
    <row r="15" spans="1:2" x14ac:dyDescent="0.25">
      <c r="A15" t="s">
        <v>106</v>
      </c>
      <c r="B15" t="s">
        <v>111</v>
      </c>
    </row>
    <row r="16" spans="1:2" x14ac:dyDescent="0.25">
      <c r="A16" t="s">
        <v>107</v>
      </c>
      <c r="B16" t="s">
        <v>111</v>
      </c>
    </row>
    <row r="17" spans="1:2" x14ac:dyDescent="0.25">
      <c r="A17" t="s">
        <v>117</v>
      </c>
      <c r="B17" t="s">
        <v>111</v>
      </c>
    </row>
    <row r="18" spans="1:2" x14ac:dyDescent="0.25">
      <c r="A18" t="s">
        <v>118</v>
      </c>
      <c r="B18" t="s">
        <v>111</v>
      </c>
    </row>
    <row r="19" spans="1:2" x14ac:dyDescent="0.25">
      <c r="A19" t="s">
        <v>119</v>
      </c>
      <c r="B19" t="s">
        <v>111</v>
      </c>
    </row>
    <row r="20" spans="1:2" x14ac:dyDescent="0.25">
      <c r="A20" t="s">
        <v>120</v>
      </c>
      <c r="B20" t="s">
        <v>116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Prelims</vt:lpstr>
      <vt:lpstr>Finals</vt:lpstr>
      <vt:lpstr>Things needed</vt:lpstr>
      <vt:lpstr>Time</vt:lpstr>
      <vt:lpstr>Dragon Boat Volunteers</vt:lpstr>
      <vt:lpstr>Finals!Print_Area</vt:lpstr>
      <vt:lpstr>Prelims!Print_Area</vt:lpstr>
      <vt:lpstr>'Things needed'!Print_Area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Luedke</dc:creator>
  <cp:lastModifiedBy>Scott Luedke</cp:lastModifiedBy>
  <cp:lastPrinted>2015-07-24T20:03:01Z</cp:lastPrinted>
  <dcterms:created xsi:type="dcterms:W3CDTF">2011-07-12T10:43:34Z</dcterms:created>
  <dcterms:modified xsi:type="dcterms:W3CDTF">2016-07-26T02:56:02Z</dcterms:modified>
</cp:coreProperties>
</file>